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Fiona.000\Documents\Finance\"/>
    </mc:Choice>
  </mc:AlternateContent>
  <xr:revisionPtr revIDLastSave="0" documentId="13_ncr:1_{3D3A3280-3A9A-4029-B96E-986CCC21E6D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7" i="1" l="1"/>
  <c r="H138" i="1" l="1"/>
  <c r="E105" i="1" l="1"/>
  <c r="E30" i="1" l="1"/>
  <c r="E27" i="1"/>
  <c r="E31" i="1" s="1"/>
  <c r="C146" i="1" l="1"/>
  <c r="G96" i="1" l="1"/>
  <c r="G95" i="1"/>
  <c r="G94" i="1"/>
  <c r="G91" i="1" l="1"/>
  <c r="G90" i="1"/>
  <c r="G74" i="1"/>
  <c r="D31" i="1"/>
  <c r="F31" i="1"/>
  <c r="H31" i="1"/>
  <c r="I31" i="1"/>
  <c r="C31" i="1"/>
  <c r="G30" i="1"/>
  <c r="G29" i="1"/>
  <c r="G28" i="1"/>
  <c r="G27" i="1"/>
  <c r="G31" i="1" l="1"/>
  <c r="E21" i="1"/>
  <c r="E138" i="1" l="1"/>
  <c r="E128" i="1"/>
  <c r="E84" i="1"/>
  <c r="E67" i="1"/>
  <c r="E51" i="1"/>
  <c r="E142" i="1" l="1"/>
  <c r="C149" i="1" s="1"/>
  <c r="C151" i="1" s="1"/>
  <c r="C153" i="1" s="1"/>
  <c r="G132" i="1"/>
  <c r="G133" i="1"/>
  <c r="G134" i="1"/>
  <c r="G135" i="1"/>
  <c r="G136" i="1"/>
  <c r="G137" i="1"/>
  <c r="G131" i="1"/>
  <c r="G120" i="1"/>
  <c r="G121" i="1"/>
  <c r="G122" i="1"/>
  <c r="G123" i="1"/>
  <c r="G124" i="1"/>
  <c r="G125" i="1"/>
  <c r="G109" i="1"/>
  <c r="G110" i="1"/>
  <c r="G111" i="1"/>
  <c r="G112" i="1"/>
  <c r="G113" i="1"/>
  <c r="G114" i="1"/>
  <c r="G115" i="1"/>
  <c r="G116" i="1"/>
  <c r="G117" i="1"/>
  <c r="G118" i="1"/>
  <c r="G119" i="1"/>
  <c r="G126" i="1"/>
  <c r="G108" i="1"/>
  <c r="G97" i="1"/>
  <c r="G98" i="1"/>
  <c r="G99" i="1"/>
  <c r="G100" i="1"/>
  <c r="G101" i="1"/>
  <c r="G102" i="1"/>
  <c r="G103" i="1"/>
  <c r="G104" i="1"/>
  <c r="G78" i="1"/>
  <c r="G79" i="1"/>
  <c r="G80" i="1"/>
  <c r="G81" i="1"/>
  <c r="G82" i="1"/>
  <c r="G83" i="1"/>
  <c r="G77" i="1"/>
  <c r="G59" i="1"/>
  <c r="G60" i="1"/>
  <c r="G61" i="1"/>
  <c r="G62" i="1"/>
  <c r="G63" i="1"/>
  <c r="G64" i="1"/>
  <c r="G65" i="1"/>
  <c r="G66" i="1"/>
  <c r="G58" i="1"/>
  <c r="G34" i="1"/>
  <c r="G35" i="1"/>
  <c r="G36" i="1"/>
  <c r="G37" i="1"/>
  <c r="G38" i="1"/>
  <c r="G39" i="1"/>
  <c r="G40" i="1"/>
  <c r="G41" i="1"/>
  <c r="G42" i="1"/>
  <c r="G43" i="1"/>
  <c r="G44" i="1"/>
  <c r="G45" i="1"/>
  <c r="G47" i="1"/>
  <c r="G48" i="1"/>
  <c r="G49" i="1"/>
  <c r="G33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6" i="1"/>
  <c r="H105" i="1" l="1"/>
  <c r="D105" i="1" l="1"/>
  <c r="D138" i="1" l="1"/>
  <c r="D128" i="1"/>
  <c r="D84" i="1"/>
  <c r="D67" i="1"/>
  <c r="D51" i="1"/>
  <c r="D21" i="1"/>
  <c r="D142" i="1" l="1"/>
  <c r="F138" i="1"/>
  <c r="C138" i="1"/>
  <c r="F21" i="1"/>
  <c r="G21" i="1" s="1"/>
  <c r="C21" i="1"/>
  <c r="C144" i="1" s="1"/>
  <c r="H128" i="1"/>
  <c r="H51" i="1"/>
  <c r="H142" i="1" s="1"/>
  <c r="F51" i="1"/>
  <c r="F67" i="1"/>
  <c r="F84" i="1"/>
  <c r="G84" i="1" s="1"/>
  <c r="F105" i="1"/>
  <c r="G105" i="1" s="1"/>
  <c r="F128" i="1"/>
  <c r="G128" i="1" s="1"/>
  <c r="C51" i="1"/>
  <c r="C67" i="1"/>
  <c r="C84" i="1"/>
  <c r="C105" i="1"/>
  <c r="C128" i="1"/>
  <c r="C142" i="1" l="1"/>
  <c r="G51" i="1"/>
  <c r="F142" i="1"/>
  <c r="C150" i="1" s="1"/>
  <c r="G138" i="1"/>
  <c r="G67" i="1"/>
  <c r="G142" i="1" l="1"/>
</calcChain>
</file>

<file path=xl/sharedStrings.xml><?xml version="1.0" encoding="utf-8"?>
<sst xmlns="http://schemas.openxmlformats.org/spreadsheetml/2006/main" count="143" uniqueCount="130">
  <si>
    <t>CODE</t>
  </si>
  <si>
    <t>DESCRIPTIONS</t>
  </si>
  <si>
    <t>Tennis club</t>
  </si>
  <si>
    <t>Pay and Play</t>
  </si>
  <si>
    <t>Junior Football</t>
  </si>
  <si>
    <t>Other Rentals</t>
  </si>
  <si>
    <t>Grants Received</t>
  </si>
  <si>
    <t>Miscellaneous income</t>
  </si>
  <si>
    <t>Rates</t>
  </si>
  <si>
    <t>Water</t>
  </si>
  <si>
    <t>Gas/electricity</t>
  </si>
  <si>
    <t>Caretaking &amp; Cleaning Salary</t>
  </si>
  <si>
    <t>Maintenance Build and fabric</t>
  </si>
  <si>
    <t>Maintenance - Sewage Pump</t>
  </si>
  <si>
    <t>Tennis Court Maintenance</t>
  </si>
  <si>
    <t>Waste Collection</t>
  </si>
  <si>
    <t>Maintenance Play Equipment</t>
  </si>
  <si>
    <t>PWLB</t>
  </si>
  <si>
    <t>Tennis court sinking fund</t>
  </si>
  <si>
    <t>Snow Fund</t>
  </si>
  <si>
    <t>Road safety items</t>
  </si>
  <si>
    <t xml:space="preserve">Dark sky friendly </t>
  </si>
  <si>
    <t>Energy Maintenance</t>
  </si>
  <si>
    <t>Repairs</t>
  </si>
  <si>
    <t>Allotments</t>
  </si>
  <si>
    <t>Dog Bins</t>
  </si>
  <si>
    <t>Flower tubs</t>
  </si>
  <si>
    <t>Hanging Baskets</t>
  </si>
  <si>
    <t>Street Furniture</t>
  </si>
  <si>
    <t>Rate Rebate</t>
  </si>
  <si>
    <t>Precept</t>
  </si>
  <si>
    <t>WDC PC CTB GRANT</t>
  </si>
  <si>
    <t>INTEREST</t>
  </si>
  <si>
    <t>Employers NIC's</t>
  </si>
  <si>
    <t>Expenses &amp; room Allowance</t>
  </si>
  <si>
    <t>Audit</t>
  </si>
  <si>
    <t>Bank Charges</t>
  </si>
  <si>
    <t>Training</t>
  </si>
  <si>
    <t>Website</t>
  </si>
  <si>
    <t>Room Hire</t>
  </si>
  <si>
    <t>Employers Pension contribution</t>
  </si>
  <si>
    <t>Election Expenses</t>
  </si>
  <si>
    <t>Insurances</t>
  </si>
  <si>
    <t>Youth Provision</t>
  </si>
  <si>
    <t>WDC Community Toilet Scheme</t>
  </si>
  <si>
    <t>WIH &amp; FT</t>
  </si>
  <si>
    <t>Parish/neighbourhood Plan</t>
  </si>
  <si>
    <t>Wadhurst Culture</t>
  </si>
  <si>
    <t>Jardin maintenance/development</t>
  </si>
  <si>
    <t>FOCUS</t>
  </si>
  <si>
    <t>Newsletter</t>
  </si>
  <si>
    <t>Annual parish Meeting</t>
  </si>
  <si>
    <t>INCOME</t>
  </si>
  <si>
    <t>EXPENDITURE</t>
  </si>
  <si>
    <t>TOTAL INCOME</t>
  </si>
  <si>
    <t>Recreation Ground</t>
  </si>
  <si>
    <t>Total Recreation Ground</t>
  </si>
  <si>
    <t>HIGHWAYS</t>
  </si>
  <si>
    <t>Total Highways</t>
  </si>
  <si>
    <t>ENVIRONMENT</t>
  </si>
  <si>
    <t>COMMUNITY</t>
  </si>
  <si>
    <t>ADMINISTRATION</t>
  </si>
  <si>
    <t>COMMUNICATIONS</t>
  </si>
  <si>
    <t>TOTAL ENVIRONMENT</t>
  </si>
  <si>
    <t>TOTAL COMMUNITY</t>
  </si>
  <si>
    <t>TOTAL ADMINISTRATION</t>
  </si>
  <si>
    <t>TOTAL COMMUNCIATIONS</t>
  </si>
  <si>
    <t>TOTAL EXPENDITURE</t>
  </si>
  <si>
    <t>Members Basic Allowance</t>
  </si>
  <si>
    <t>Members Travel &amp; Expenses</t>
  </si>
  <si>
    <t xml:space="preserve">Weald link Bus </t>
  </si>
  <si>
    <t>Neighbourhood Plan grants</t>
  </si>
  <si>
    <t>Clerk and RFO salaries</t>
  </si>
  <si>
    <t>TOTAL INCOME before precept</t>
  </si>
  <si>
    <t>GPS</t>
  </si>
  <si>
    <t>Notice Board</t>
  </si>
  <si>
    <t>Actual  17/18</t>
  </si>
  <si>
    <t>Variance</t>
  </si>
  <si>
    <t xml:space="preserve"> Verge Grass Cutting from Escc</t>
  </si>
  <si>
    <t>Verge Grass Cutting ESCC</t>
  </si>
  <si>
    <t>Telephone</t>
  </si>
  <si>
    <t>Tourist Leaflets</t>
  </si>
  <si>
    <t>Maintenance - Security System</t>
  </si>
  <si>
    <t>Maintenance - Fire Alarm</t>
  </si>
  <si>
    <t>Maintenance - Boiler/water Heat</t>
  </si>
  <si>
    <t>Fire safety Contract</t>
  </si>
  <si>
    <t>Grounds Equip maintenance</t>
  </si>
  <si>
    <t>Grass Cutting/Leaf Clearance</t>
  </si>
  <si>
    <t>Litter Clearance</t>
  </si>
  <si>
    <t>Subscriptions</t>
  </si>
  <si>
    <t>Misc. Expenses</t>
  </si>
  <si>
    <t>Chairman's Expenses</t>
  </si>
  <si>
    <t>Chairman's Allowance</t>
  </si>
  <si>
    <t>Chairman's gifts etc</t>
  </si>
  <si>
    <t>Maintenance/shelters/fingerpost</t>
  </si>
  <si>
    <t>Donations</t>
  </si>
  <si>
    <t>Small Grants and donations</t>
  </si>
  <si>
    <t>Triangles</t>
  </si>
  <si>
    <t>Stationery/copier/computer</t>
  </si>
  <si>
    <t xml:space="preserve">Taken from Reserves </t>
  </si>
  <si>
    <t>Precept Each Year</t>
  </si>
  <si>
    <t>Public Toilet Rent</t>
  </si>
  <si>
    <t>Budget 19-20</t>
  </si>
  <si>
    <t>Budget 19/20</t>
  </si>
  <si>
    <t>Actual 18/19</t>
  </si>
  <si>
    <t>To Date 19/20</t>
  </si>
  <si>
    <t>CiL WDC</t>
  </si>
  <si>
    <t>Parish App/online</t>
  </si>
  <si>
    <t>Earmark Reserve</t>
  </si>
  <si>
    <t>Income</t>
  </si>
  <si>
    <t>Expenditure</t>
  </si>
  <si>
    <t>Total Income</t>
  </si>
  <si>
    <t xml:space="preserve">Total Income </t>
  </si>
  <si>
    <t>Wealden CAB</t>
  </si>
  <si>
    <t>Churchyard Main</t>
  </si>
  <si>
    <t>Toilets</t>
  </si>
  <si>
    <t>Reserves</t>
  </si>
  <si>
    <t xml:space="preserve">CiL Expenditure </t>
  </si>
  <si>
    <t xml:space="preserve">Date received </t>
  </si>
  <si>
    <t xml:space="preserve">Amount </t>
  </si>
  <si>
    <t xml:space="preserve">Expenditure </t>
  </si>
  <si>
    <t xml:space="preserve">remaining </t>
  </si>
  <si>
    <t>Playground sinking Fund</t>
  </si>
  <si>
    <t xml:space="preserve">Expenditure to date </t>
  </si>
  <si>
    <t>Budget for 2019-20</t>
  </si>
  <si>
    <t xml:space="preserve">Difference </t>
  </si>
  <si>
    <t xml:space="preserve">March Expenditure &amp; Income </t>
  </si>
  <si>
    <t>Left of budget</t>
  </si>
  <si>
    <t xml:space="preserve">which does not include the Christmas light grant money which is being returned. </t>
  </si>
  <si>
    <t xml:space="preserve">Outstanding payments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</si>
</sst>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15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FF0000"/>
      <name val="Calibri (Body)"/>
    </font>
    <font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4"/>
      <color theme="6" tint="-0.499984740745262"/>
      <name val="Calibri (Body)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8" fontId="0" fillId="0" borderId="0" xfId="0" applyNumberFormat="1"/>
    <xf numFmtId="0" fontId="0" fillId="0" borderId="0" xfId="0" applyAlignment="1">
      <alignment vertical="top"/>
    </xf>
    <xf numFmtId="8" fontId="0" fillId="0" borderId="0" xfId="0" applyNumberFormat="1" applyAlignment="1">
      <alignment vertical="top"/>
    </xf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8" fontId="3" fillId="0" borderId="0" xfId="0" applyNumberFormat="1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8" fontId="0" fillId="2" borderId="0" xfId="0" applyNumberFormat="1" applyFill="1"/>
    <xf numFmtId="0" fontId="0" fillId="3" borderId="0" xfId="0" applyFill="1"/>
    <xf numFmtId="8" fontId="0" fillId="3" borderId="0" xfId="0" applyNumberFormat="1" applyFill="1"/>
    <xf numFmtId="0" fontId="9" fillId="0" borderId="0" xfId="0" applyFont="1"/>
    <xf numFmtId="8" fontId="9" fillId="0" borderId="0" xfId="0" applyNumberFormat="1" applyFont="1"/>
    <xf numFmtId="164" fontId="0" fillId="0" borderId="0" xfId="0" applyNumberFormat="1" applyAlignment="1">
      <alignment wrapText="1"/>
    </xf>
    <xf numFmtId="164" fontId="0" fillId="0" borderId="0" xfId="0" applyNumberFormat="1"/>
    <xf numFmtId="164" fontId="3" fillId="0" borderId="0" xfId="0" applyNumberFormat="1" applyFont="1"/>
    <xf numFmtId="164" fontId="0" fillId="3" borderId="0" xfId="0" applyNumberFormat="1" applyFill="1"/>
    <xf numFmtId="164" fontId="0" fillId="2" borderId="0" xfId="0" applyNumberFormat="1" applyFill="1"/>
    <xf numFmtId="164" fontId="0" fillId="0" borderId="0" xfId="0" applyNumberFormat="1" applyAlignment="1">
      <alignment vertical="top"/>
    </xf>
    <xf numFmtId="164" fontId="9" fillId="0" borderId="0" xfId="0" applyNumberFormat="1" applyFont="1"/>
    <xf numFmtId="164" fontId="0" fillId="0" borderId="0" xfId="0" applyNumberFormat="1" applyFont="1"/>
    <xf numFmtId="164" fontId="10" fillId="0" borderId="0" xfId="0" applyNumberFormat="1" applyFont="1"/>
    <xf numFmtId="164" fontId="0" fillId="0" borderId="0" xfId="0" applyNumberFormat="1" applyFont="1" applyAlignment="1">
      <alignment wrapText="1"/>
    </xf>
    <xf numFmtId="164" fontId="0" fillId="3" borderId="0" xfId="0" applyNumberFormat="1" applyFont="1" applyFill="1"/>
    <xf numFmtId="164" fontId="0" fillId="2" borderId="0" xfId="0" applyNumberFormat="1" applyFont="1" applyFill="1"/>
    <xf numFmtId="164" fontId="0" fillId="0" borderId="0" xfId="0" applyNumberFormat="1" applyFont="1" applyAlignment="1">
      <alignment vertical="top"/>
    </xf>
    <xf numFmtId="8" fontId="0" fillId="0" borderId="0" xfId="0" applyNumberFormat="1" applyFont="1"/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11" fillId="0" borderId="0" xfId="0" applyFont="1" applyAlignment="1">
      <alignment horizontal="right"/>
    </xf>
    <xf numFmtId="0" fontId="0" fillId="0" borderId="0" xfId="0" applyFont="1"/>
    <xf numFmtId="44" fontId="0" fillId="0" borderId="0" xfId="0" applyNumberFormat="1"/>
    <xf numFmtId="44" fontId="0" fillId="0" borderId="0" xfId="0" applyNumberFormat="1" applyAlignment="1">
      <alignment wrapText="1"/>
    </xf>
    <xf numFmtId="44" fontId="3" fillId="0" borderId="0" xfId="0" applyNumberFormat="1" applyFont="1"/>
    <xf numFmtId="44" fontId="0" fillId="3" borderId="0" xfId="0" applyNumberFormat="1" applyFill="1"/>
    <xf numFmtId="44" fontId="0" fillId="2" borderId="0" xfId="0" applyNumberFormat="1" applyFill="1"/>
    <xf numFmtId="44" fontId="0" fillId="0" borderId="0" xfId="0" applyNumberFormat="1" applyAlignment="1">
      <alignment vertical="top"/>
    </xf>
    <xf numFmtId="44" fontId="9" fillId="0" borderId="0" xfId="0" applyNumberFormat="1" applyFont="1"/>
    <xf numFmtId="0" fontId="14" fillId="0" borderId="0" xfId="0" applyFont="1"/>
    <xf numFmtId="164" fontId="14" fillId="0" borderId="0" xfId="0" applyNumberFormat="1" applyFon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3"/>
  <sheetViews>
    <sheetView tabSelected="1" topLeftCell="A135" workbookViewId="0">
      <selection activeCell="G154" sqref="G154"/>
    </sheetView>
  </sheetViews>
  <sheetFormatPr defaultColWidth="8.85546875" defaultRowHeight="15"/>
  <cols>
    <col min="2" max="2" width="36.85546875" customWidth="1"/>
    <col min="3" max="3" width="16.7109375" customWidth="1"/>
    <col min="4" max="5" width="12.28515625" style="27" customWidth="1"/>
    <col min="6" max="6" width="14.140625" style="21" customWidth="1"/>
    <col min="7" max="7" width="15.7109375" style="21" customWidth="1"/>
    <col min="8" max="8" width="11.5703125" style="21" customWidth="1"/>
    <col min="9" max="9" width="12.28515625" style="39" customWidth="1"/>
  </cols>
  <sheetData>
    <row r="1" spans="1:9" ht="21">
      <c r="D1" s="28" t="s">
        <v>102</v>
      </c>
      <c r="E1" s="28"/>
    </row>
    <row r="3" spans="1:9" s="1" customFormat="1" ht="50.25" customHeight="1">
      <c r="A3" s="1" t="s">
        <v>0</v>
      </c>
      <c r="B3" s="1" t="s">
        <v>1</v>
      </c>
      <c r="C3" s="1" t="s">
        <v>76</v>
      </c>
      <c r="D3" s="29" t="s">
        <v>104</v>
      </c>
      <c r="E3" s="29" t="s">
        <v>105</v>
      </c>
      <c r="F3" s="20" t="s">
        <v>103</v>
      </c>
      <c r="G3" s="20" t="s">
        <v>77</v>
      </c>
      <c r="H3" s="20" t="s">
        <v>108</v>
      </c>
      <c r="I3" s="40" t="s">
        <v>99</v>
      </c>
    </row>
    <row r="4" spans="1:9" s="1" customFormat="1" ht="30" customHeight="1">
      <c r="D4" s="29"/>
      <c r="E4" s="29"/>
      <c r="F4" s="20"/>
      <c r="G4" s="20"/>
      <c r="H4" s="20"/>
      <c r="I4" s="40"/>
    </row>
    <row r="5" spans="1:9" s="1" customFormat="1" ht="30" customHeight="1">
      <c r="B5" s="6" t="s">
        <v>52</v>
      </c>
      <c r="D5" s="29"/>
      <c r="E5" s="29"/>
      <c r="F5" s="20"/>
      <c r="G5" s="20"/>
      <c r="H5" s="20"/>
      <c r="I5" s="40"/>
    </row>
    <row r="6" spans="1:9">
      <c r="A6">
        <v>1000</v>
      </c>
      <c r="B6" t="s">
        <v>2</v>
      </c>
      <c r="C6" s="2">
        <v>10000</v>
      </c>
      <c r="D6" s="27">
        <v>11526.85</v>
      </c>
      <c r="E6" s="27">
        <v>10667.91</v>
      </c>
      <c r="F6" s="21">
        <v>10200</v>
      </c>
      <c r="G6" s="21">
        <f>SUM(F6-E6)</f>
        <v>-467.90999999999985</v>
      </c>
    </row>
    <row r="7" spans="1:9">
      <c r="A7">
        <v>1002</v>
      </c>
      <c r="B7" t="s">
        <v>3</v>
      </c>
      <c r="C7" s="2">
        <v>500</v>
      </c>
      <c r="D7" s="27">
        <v>465</v>
      </c>
      <c r="F7" s="21">
        <v>200</v>
      </c>
      <c r="G7" s="21">
        <f t="shared" ref="G7:G19" si="0">SUM(F7-E7)</f>
        <v>200</v>
      </c>
    </row>
    <row r="8" spans="1:9">
      <c r="A8">
        <v>1003</v>
      </c>
      <c r="B8" t="s">
        <v>4</v>
      </c>
      <c r="C8" s="2">
        <v>1000</v>
      </c>
      <c r="D8" s="27">
        <v>1200</v>
      </c>
      <c r="E8" s="27">
        <v>1000</v>
      </c>
      <c r="F8" s="21">
        <v>1000</v>
      </c>
      <c r="G8" s="21">
        <f t="shared" si="0"/>
        <v>0</v>
      </c>
    </row>
    <row r="9" spans="1:9">
      <c r="A9">
        <v>1005</v>
      </c>
      <c r="B9" t="s">
        <v>5</v>
      </c>
      <c r="C9" s="2">
        <v>8500</v>
      </c>
      <c r="D9" s="27">
        <v>9135.67</v>
      </c>
      <c r="E9" s="27">
        <v>7753.64</v>
      </c>
      <c r="F9" s="21">
        <v>8700</v>
      </c>
      <c r="G9" s="21">
        <f t="shared" si="0"/>
        <v>946.35999999999967</v>
      </c>
    </row>
    <row r="10" spans="1:9">
      <c r="A10">
        <v>1006</v>
      </c>
      <c r="B10" t="s">
        <v>6</v>
      </c>
      <c r="C10" s="2">
        <v>10000</v>
      </c>
      <c r="D10" s="27">
        <v>450</v>
      </c>
      <c r="F10" s="21">
        <v>0</v>
      </c>
      <c r="G10" s="21">
        <f t="shared" si="0"/>
        <v>0</v>
      </c>
    </row>
    <row r="11" spans="1:9">
      <c r="A11">
        <v>1007</v>
      </c>
      <c r="B11" t="s">
        <v>24</v>
      </c>
      <c r="C11" s="2">
        <v>250</v>
      </c>
      <c r="D11" s="27">
        <v>204</v>
      </c>
      <c r="F11" s="21">
        <v>210</v>
      </c>
      <c r="G11" s="21">
        <f t="shared" si="0"/>
        <v>210</v>
      </c>
    </row>
    <row r="12" spans="1:9">
      <c r="A12">
        <v>1010</v>
      </c>
      <c r="B12" t="s">
        <v>7</v>
      </c>
      <c r="C12" s="2">
        <v>0</v>
      </c>
      <c r="D12" s="27">
        <v>16.62</v>
      </c>
      <c r="F12" s="21">
        <v>0</v>
      </c>
      <c r="G12" s="21">
        <f t="shared" si="0"/>
        <v>0</v>
      </c>
    </row>
    <row r="13" spans="1:9">
      <c r="A13">
        <v>1012</v>
      </c>
      <c r="B13" t="s">
        <v>29</v>
      </c>
      <c r="C13" s="2">
        <v>0</v>
      </c>
      <c r="D13" s="27">
        <v>0</v>
      </c>
      <c r="F13" s="21">
        <v>0</v>
      </c>
      <c r="G13" s="21">
        <f t="shared" si="0"/>
        <v>0</v>
      </c>
    </row>
    <row r="14" spans="1:9">
      <c r="A14">
        <v>1076</v>
      </c>
      <c r="B14" t="s">
        <v>30</v>
      </c>
      <c r="C14" s="2">
        <v>134142</v>
      </c>
      <c r="D14" s="27">
        <v>136231</v>
      </c>
      <c r="E14" s="27">
        <v>143028</v>
      </c>
      <c r="F14" s="21">
        <v>143028</v>
      </c>
      <c r="G14" s="21">
        <f t="shared" si="0"/>
        <v>0</v>
      </c>
    </row>
    <row r="15" spans="1:9">
      <c r="A15">
        <v>1077</v>
      </c>
      <c r="B15" t="s">
        <v>31</v>
      </c>
      <c r="C15" s="2">
        <v>1963</v>
      </c>
      <c r="D15" s="27">
        <v>1227</v>
      </c>
      <c r="E15" s="27">
        <v>491</v>
      </c>
      <c r="F15" s="21">
        <v>491</v>
      </c>
      <c r="G15" s="21">
        <f t="shared" si="0"/>
        <v>0</v>
      </c>
    </row>
    <row r="16" spans="1:9">
      <c r="A16">
        <v>1090</v>
      </c>
      <c r="B16" t="s">
        <v>32</v>
      </c>
      <c r="C16" s="2">
        <v>21.5</v>
      </c>
      <c r="D16" s="27">
        <v>236.14</v>
      </c>
      <c r="E16" s="27">
        <v>364.97</v>
      </c>
      <c r="F16" s="21">
        <v>50</v>
      </c>
      <c r="G16" s="21">
        <f t="shared" si="0"/>
        <v>-314.97000000000003</v>
      </c>
    </row>
    <row r="17" spans="1:9">
      <c r="A17">
        <v>1031</v>
      </c>
      <c r="B17" t="s">
        <v>71</v>
      </c>
      <c r="C17" s="2">
        <v>0</v>
      </c>
      <c r="D17" s="27">
        <v>8775</v>
      </c>
      <c r="F17" s="21">
        <v>0</v>
      </c>
      <c r="G17" s="21">
        <f t="shared" si="0"/>
        <v>0</v>
      </c>
    </row>
    <row r="18" spans="1:9">
      <c r="A18">
        <v>1030</v>
      </c>
      <c r="B18" t="s">
        <v>44</v>
      </c>
      <c r="C18" s="2">
        <v>1200</v>
      </c>
      <c r="D18" s="27">
        <v>1028</v>
      </c>
      <c r="E18" s="27">
        <v>1540</v>
      </c>
      <c r="F18" s="21">
        <v>2056</v>
      </c>
      <c r="G18" s="21">
        <f t="shared" si="0"/>
        <v>516</v>
      </c>
    </row>
    <row r="19" spans="1:9">
      <c r="A19">
        <v>1092</v>
      </c>
      <c r="B19" t="s">
        <v>78</v>
      </c>
      <c r="C19" s="2">
        <v>0</v>
      </c>
      <c r="D19" s="27">
        <v>2399</v>
      </c>
      <c r="E19" s="27">
        <v>2399</v>
      </c>
      <c r="F19" s="21">
        <v>2399</v>
      </c>
      <c r="G19" s="21">
        <f t="shared" si="0"/>
        <v>0</v>
      </c>
    </row>
    <row r="20" spans="1:9">
      <c r="A20">
        <v>1093</v>
      </c>
      <c r="B20" t="s">
        <v>106</v>
      </c>
      <c r="C20" s="2"/>
      <c r="E20" s="27">
        <v>4540.6099999999997</v>
      </c>
    </row>
    <row r="21" spans="1:9" s="7" customFormat="1">
      <c r="B21" s="8" t="s">
        <v>54</v>
      </c>
      <c r="C21" s="9">
        <f>SUM(C6:C19)</f>
        <v>167576.5</v>
      </c>
      <c r="D21" s="22">
        <f>SUM(D6:D19)</f>
        <v>172894.28000000003</v>
      </c>
      <c r="E21" s="22">
        <f>SUM(E6:E20)</f>
        <v>171785.12999999998</v>
      </c>
      <c r="F21" s="22">
        <f>SUM(F6:F19)</f>
        <v>168334</v>
      </c>
      <c r="G21" s="21">
        <f>SUM(F21-E21)</f>
        <v>-3451.1299999999756</v>
      </c>
      <c r="H21" s="22"/>
      <c r="I21" s="41"/>
    </row>
    <row r="22" spans="1:9" s="16" customFormat="1">
      <c r="C22" s="17"/>
      <c r="D22" s="30"/>
      <c r="E22" s="30"/>
      <c r="F22" s="23"/>
      <c r="G22" s="23"/>
      <c r="H22" s="23"/>
      <c r="I22" s="42"/>
    </row>
    <row r="23" spans="1:9" s="7" customFormat="1" ht="26.25">
      <c r="B23" s="10" t="s">
        <v>53</v>
      </c>
      <c r="C23" s="9"/>
      <c r="D23" s="22"/>
      <c r="E23" s="22"/>
      <c r="F23" s="22"/>
      <c r="G23" s="22"/>
      <c r="H23" s="22"/>
      <c r="I23" s="41"/>
    </row>
    <row r="24" spans="1:9" ht="26.25">
      <c r="B24" s="5"/>
      <c r="C24" s="2"/>
    </row>
    <row r="25" spans="1:9" ht="18.75">
      <c r="B25" s="11" t="s">
        <v>55</v>
      </c>
    </row>
    <row r="26" spans="1:9" ht="18.75">
      <c r="B26" s="34" t="s">
        <v>109</v>
      </c>
    </row>
    <row r="27" spans="1:9">
      <c r="A27">
        <v>1000</v>
      </c>
      <c r="B27" t="s">
        <v>2</v>
      </c>
      <c r="C27" s="2">
        <v>10000</v>
      </c>
      <c r="D27" s="27">
        <v>11526.85</v>
      </c>
      <c r="E27" s="27">
        <f>SUM(E6)</f>
        <v>10667.91</v>
      </c>
      <c r="F27" s="21">
        <v>10200</v>
      </c>
      <c r="G27" s="21">
        <f>SUM(F27-E27)</f>
        <v>-467.90999999999985</v>
      </c>
    </row>
    <row r="28" spans="1:9">
      <c r="A28">
        <v>1002</v>
      </c>
      <c r="B28" t="s">
        <v>3</v>
      </c>
      <c r="C28" s="2">
        <v>500</v>
      </c>
      <c r="D28" s="27">
        <v>465</v>
      </c>
      <c r="F28" s="21">
        <v>200</v>
      </c>
      <c r="G28" s="21">
        <f t="shared" ref="G28:G30" si="1">SUM(F28-E28)</f>
        <v>200</v>
      </c>
    </row>
    <row r="29" spans="1:9">
      <c r="A29">
        <v>1003</v>
      </c>
      <c r="B29" t="s">
        <v>4</v>
      </c>
      <c r="C29" s="2">
        <v>1000</v>
      </c>
      <c r="D29" s="27">
        <v>1200</v>
      </c>
      <c r="E29" s="27">
        <v>1000</v>
      </c>
      <c r="F29" s="21">
        <v>1000</v>
      </c>
      <c r="G29" s="21">
        <f t="shared" si="1"/>
        <v>0</v>
      </c>
    </row>
    <row r="30" spans="1:9">
      <c r="A30">
        <v>1005</v>
      </c>
      <c r="B30" t="s">
        <v>5</v>
      </c>
      <c r="C30" s="2">
        <v>8500</v>
      </c>
      <c r="D30" s="27">
        <v>9135.67</v>
      </c>
      <c r="E30" s="27">
        <f>SUM(E9)</f>
        <v>7753.64</v>
      </c>
      <c r="F30" s="21">
        <v>8700</v>
      </c>
      <c r="G30" s="21">
        <f t="shared" si="1"/>
        <v>946.35999999999967</v>
      </c>
    </row>
    <row r="31" spans="1:9">
      <c r="B31" s="35" t="s">
        <v>111</v>
      </c>
      <c r="C31" s="2">
        <f>SUM(C27:C30)</f>
        <v>20000</v>
      </c>
      <c r="D31" s="2">
        <f t="shared" ref="D31:I31" si="2">SUM(D27:D30)</f>
        <v>22327.52</v>
      </c>
      <c r="E31" s="2">
        <f t="shared" si="2"/>
        <v>19421.55</v>
      </c>
      <c r="F31" s="2">
        <f t="shared" si="2"/>
        <v>20100</v>
      </c>
      <c r="G31" s="2">
        <f t="shared" si="2"/>
        <v>678.44999999999982</v>
      </c>
      <c r="H31" s="2">
        <f t="shared" si="2"/>
        <v>0</v>
      </c>
      <c r="I31" s="39">
        <f t="shared" si="2"/>
        <v>0</v>
      </c>
    </row>
    <row r="32" spans="1:9" ht="18.75">
      <c r="B32" s="11" t="s">
        <v>110</v>
      </c>
      <c r="C32" s="2"/>
    </row>
    <row r="33" spans="1:9" ht="26.25" customHeight="1">
      <c r="A33">
        <v>4100</v>
      </c>
      <c r="B33" t="s">
        <v>8</v>
      </c>
      <c r="C33" s="2">
        <v>1900</v>
      </c>
      <c r="D33" s="27">
        <v>2794.63</v>
      </c>
      <c r="E33" s="27">
        <v>1190.68</v>
      </c>
      <c r="F33" s="21">
        <v>2000</v>
      </c>
      <c r="G33" s="21">
        <f>SUM(F33-E33)</f>
        <v>809.31999999999994</v>
      </c>
    </row>
    <row r="34" spans="1:9">
      <c r="A34">
        <v>4101</v>
      </c>
      <c r="B34" t="s">
        <v>9</v>
      </c>
      <c r="C34" s="2">
        <v>600</v>
      </c>
      <c r="D34" s="27">
        <v>675.78</v>
      </c>
      <c r="E34" s="27">
        <v>932.56</v>
      </c>
      <c r="F34" s="21">
        <v>600</v>
      </c>
      <c r="G34" s="21">
        <f t="shared" ref="G34:G49" si="3">SUM(F34-E34)</f>
        <v>-332.55999999999995</v>
      </c>
    </row>
    <row r="35" spans="1:9">
      <c r="A35">
        <v>4102</v>
      </c>
      <c r="B35" t="s">
        <v>10</v>
      </c>
      <c r="C35" s="2">
        <v>4000</v>
      </c>
      <c r="D35" s="27">
        <v>2981.4</v>
      </c>
      <c r="E35" s="27">
        <v>5167.2700000000004</v>
      </c>
      <c r="F35" s="21">
        <v>4000</v>
      </c>
      <c r="G35" s="21">
        <f t="shared" si="3"/>
        <v>-1167.2700000000004</v>
      </c>
    </row>
    <row r="36" spans="1:9" ht="21" customHeight="1">
      <c r="A36">
        <v>4103</v>
      </c>
      <c r="B36" t="s">
        <v>11</v>
      </c>
      <c r="C36" s="2">
        <v>11750</v>
      </c>
      <c r="D36" s="27">
        <v>9335.77</v>
      </c>
      <c r="E36" s="27">
        <v>8624.6200000000008</v>
      </c>
      <c r="F36" s="21">
        <v>12240</v>
      </c>
      <c r="G36" s="21">
        <f t="shared" si="3"/>
        <v>3615.3799999999992</v>
      </c>
    </row>
    <row r="37" spans="1:9">
      <c r="A37">
        <v>4105</v>
      </c>
      <c r="B37" t="s">
        <v>12</v>
      </c>
      <c r="C37" s="2">
        <v>5000</v>
      </c>
      <c r="D37" s="27">
        <v>10727.46</v>
      </c>
      <c r="E37" s="27">
        <v>3853.38</v>
      </c>
      <c r="F37" s="21">
        <v>5000</v>
      </c>
      <c r="G37" s="21">
        <f t="shared" si="3"/>
        <v>1146.6199999999999</v>
      </c>
    </row>
    <row r="38" spans="1:9">
      <c r="A38">
        <v>4106</v>
      </c>
      <c r="B38" t="s">
        <v>82</v>
      </c>
      <c r="C38" s="2">
        <v>100</v>
      </c>
      <c r="D38" s="27">
        <v>204.27</v>
      </c>
      <c r="E38" s="27">
        <v>573.33000000000004</v>
      </c>
      <c r="F38" s="21">
        <v>125</v>
      </c>
      <c r="G38" s="21">
        <f t="shared" si="3"/>
        <v>-448.33000000000004</v>
      </c>
    </row>
    <row r="39" spans="1:9">
      <c r="A39">
        <v>4107</v>
      </c>
      <c r="B39" t="s">
        <v>13</v>
      </c>
      <c r="C39" s="2">
        <v>350</v>
      </c>
      <c r="D39" s="27">
        <v>391.6</v>
      </c>
      <c r="E39" s="27">
        <v>368</v>
      </c>
      <c r="F39" s="21">
        <v>375</v>
      </c>
      <c r="G39" s="21">
        <f t="shared" si="3"/>
        <v>7</v>
      </c>
    </row>
    <row r="40" spans="1:9">
      <c r="A40">
        <v>4108</v>
      </c>
      <c r="B40" t="s">
        <v>83</v>
      </c>
      <c r="C40" s="2">
        <v>500</v>
      </c>
      <c r="D40" s="27">
        <v>350</v>
      </c>
      <c r="E40" s="27">
        <v>617.54999999999995</v>
      </c>
      <c r="F40" s="21">
        <v>500</v>
      </c>
      <c r="G40" s="21">
        <f t="shared" si="3"/>
        <v>-117.54999999999995</v>
      </c>
    </row>
    <row r="41" spans="1:9">
      <c r="A41">
        <v>4109</v>
      </c>
      <c r="B41" t="s">
        <v>84</v>
      </c>
      <c r="C41" s="2">
        <v>400</v>
      </c>
      <c r="D41" s="27">
        <v>340</v>
      </c>
      <c r="F41" s="21">
        <v>350</v>
      </c>
      <c r="G41" s="21">
        <f t="shared" si="3"/>
        <v>350</v>
      </c>
    </row>
    <row r="42" spans="1:9">
      <c r="A42">
        <v>4110</v>
      </c>
      <c r="B42" t="s">
        <v>85</v>
      </c>
      <c r="C42" s="2">
        <v>185</v>
      </c>
      <c r="D42" s="27">
        <v>491</v>
      </c>
      <c r="E42" s="27">
        <v>339.94</v>
      </c>
      <c r="F42" s="21">
        <v>220</v>
      </c>
      <c r="G42" s="21">
        <f t="shared" si="3"/>
        <v>-119.94</v>
      </c>
    </row>
    <row r="43" spans="1:9">
      <c r="A43">
        <v>4120</v>
      </c>
      <c r="B43" t="s">
        <v>14</v>
      </c>
      <c r="C43" s="2">
        <v>2000</v>
      </c>
      <c r="D43" s="27">
        <v>2710</v>
      </c>
      <c r="F43" s="21">
        <v>2000</v>
      </c>
      <c r="G43" s="21">
        <f t="shared" si="3"/>
        <v>2000</v>
      </c>
    </row>
    <row r="44" spans="1:9">
      <c r="A44">
        <v>4127</v>
      </c>
      <c r="B44" t="s">
        <v>15</v>
      </c>
      <c r="C44" s="2">
        <v>500</v>
      </c>
      <c r="D44" s="27">
        <v>738.91</v>
      </c>
      <c r="E44" s="27">
        <v>680.68</v>
      </c>
      <c r="F44" s="21">
        <v>500</v>
      </c>
      <c r="G44" s="21">
        <f t="shared" si="3"/>
        <v>-180.67999999999995</v>
      </c>
    </row>
    <row r="45" spans="1:9">
      <c r="A45">
        <v>4130</v>
      </c>
      <c r="B45" t="s">
        <v>16</v>
      </c>
      <c r="C45" s="2">
        <v>1000</v>
      </c>
      <c r="D45" s="27">
        <v>5506.17</v>
      </c>
      <c r="E45" s="27">
        <v>835.4</v>
      </c>
      <c r="F45" s="21">
        <v>1000</v>
      </c>
      <c r="G45" s="21">
        <f t="shared" si="3"/>
        <v>164.60000000000002</v>
      </c>
      <c r="H45" s="21">
        <v>0</v>
      </c>
    </row>
    <row r="46" spans="1:9" s="7" customFormat="1">
      <c r="A46" s="7">
        <v>4135</v>
      </c>
      <c r="B46" s="7" t="s">
        <v>122</v>
      </c>
      <c r="C46" s="9"/>
      <c r="D46" s="22"/>
      <c r="E46" s="22">
        <v>0</v>
      </c>
      <c r="F46" s="22"/>
      <c r="G46" s="22"/>
      <c r="H46" s="22">
        <v>5000</v>
      </c>
      <c r="I46" s="41"/>
    </row>
    <row r="47" spans="1:9">
      <c r="A47">
        <v>4140</v>
      </c>
      <c r="B47" t="s">
        <v>86</v>
      </c>
      <c r="C47" s="2">
        <v>500</v>
      </c>
      <c r="D47" s="27">
        <v>0</v>
      </c>
      <c r="E47" s="22">
        <v>0</v>
      </c>
      <c r="F47" s="21">
        <v>500</v>
      </c>
      <c r="G47" s="21">
        <f t="shared" si="3"/>
        <v>500</v>
      </c>
      <c r="H47" s="22">
        <v>500</v>
      </c>
    </row>
    <row r="48" spans="1:9">
      <c r="A48">
        <v>4200</v>
      </c>
      <c r="B48" t="s">
        <v>17</v>
      </c>
      <c r="C48" s="2">
        <v>2400</v>
      </c>
      <c r="D48" s="27">
        <v>2224.85</v>
      </c>
      <c r="E48" s="27">
        <v>2134.56</v>
      </c>
      <c r="F48" s="21">
        <v>2089.41</v>
      </c>
      <c r="G48" s="21">
        <f t="shared" si="3"/>
        <v>-45.150000000000091</v>
      </c>
    </row>
    <row r="49" spans="1:9">
      <c r="A49">
        <v>4201</v>
      </c>
      <c r="B49" t="s">
        <v>18</v>
      </c>
      <c r="C49" s="2">
        <v>5000</v>
      </c>
      <c r="D49" s="27">
        <v>0</v>
      </c>
      <c r="E49" s="22">
        <v>0</v>
      </c>
      <c r="F49" s="21">
        <v>5000</v>
      </c>
      <c r="G49" s="21">
        <f t="shared" si="3"/>
        <v>5000</v>
      </c>
      <c r="H49" s="21">
        <v>38393</v>
      </c>
    </row>
    <row r="50" spans="1:9">
      <c r="C50" s="2"/>
    </row>
    <row r="51" spans="1:9" s="7" customFormat="1">
      <c r="B51" s="8" t="s">
        <v>56</v>
      </c>
      <c r="C51" s="9">
        <f>SUM(C33:C50)</f>
        <v>36185</v>
      </c>
      <c r="D51" s="22">
        <f>SUM(D33:D49)</f>
        <v>39471.839999999997</v>
      </c>
      <c r="E51" s="22">
        <f>SUM(E33:E50)</f>
        <v>25317.970000000005</v>
      </c>
      <c r="F51" s="22">
        <f>SUM(F33:F49)</f>
        <v>36499.410000000003</v>
      </c>
      <c r="G51" s="21">
        <f>SUM(F51-E51)</f>
        <v>11181.439999999999</v>
      </c>
      <c r="H51" s="22">
        <f>SUM(H45:H50)</f>
        <v>43893</v>
      </c>
      <c r="I51" s="41"/>
    </row>
    <row r="52" spans="1:9" s="14" customFormat="1">
      <c r="C52" s="15"/>
      <c r="D52" s="31"/>
      <c r="E52" s="31"/>
      <c r="F52" s="24"/>
      <c r="G52" s="24"/>
      <c r="H52" s="24"/>
      <c r="I52" s="43"/>
    </row>
    <row r="53" spans="1:9" ht="18">
      <c r="B53" s="12" t="s">
        <v>57</v>
      </c>
    </row>
    <row r="54" spans="1:9" ht="18">
      <c r="B54" s="36" t="s">
        <v>109</v>
      </c>
    </row>
    <row r="55" spans="1:9">
      <c r="A55">
        <v>1093</v>
      </c>
      <c r="B55" t="s">
        <v>106</v>
      </c>
      <c r="C55" s="2"/>
      <c r="E55" s="27">
        <v>4540.6099999999997</v>
      </c>
    </row>
    <row r="56" spans="1:9" ht="18.75">
      <c r="B56" s="37" t="s">
        <v>112</v>
      </c>
      <c r="C56" s="2"/>
      <c r="E56" s="27">
        <v>1832.65</v>
      </c>
    </row>
    <row r="57" spans="1:9">
      <c r="C57" s="2"/>
    </row>
    <row r="58" spans="1:9" s="7" customFormat="1">
      <c r="A58" s="7">
        <v>4230</v>
      </c>
      <c r="B58" s="7" t="s">
        <v>94</v>
      </c>
      <c r="C58" s="9">
        <v>3000</v>
      </c>
      <c r="D58" s="22">
        <v>400</v>
      </c>
      <c r="E58" s="22">
        <v>100</v>
      </c>
      <c r="F58" s="22">
        <v>5000</v>
      </c>
      <c r="G58" s="22">
        <f>SUM(F58-E58)</f>
        <v>4900</v>
      </c>
      <c r="H58" s="22">
        <v>7100</v>
      </c>
      <c r="I58" s="41"/>
    </row>
    <row r="59" spans="1:9">
      <c r="A59">
        <v>4233</v>
      </c>
      <c r="B59" t="s">
        <v>70</v>
      </c>
      <c r="C59" s="2">
        <v>2605</v>
      </c>
      <c r="D59" s="27">
        <v>2880.35</v>
      </c>
      <c r="F59" s="21">
        <v>0</v>
      </c>
      <c r="G59" s="21">
        <f t="shared" ref="G59:G67" si="4">SUM(F59-E59)</f>
        <v>0</v>
      </c>
    </row>
    <row r="60" spans="1:9">
      <c r="A60">
        <v>4237</v>
      </c>
      <c r="B60" t="s">
        <v>19</v>
      </c>
      <c r="C60" s="2">
        <v>650</v>
      </c>
      <c r="D60" s="27">
        <v>0</v>
      </c>
      <c r="F60" s="21">
        <v>500</v>
      </c>
      <c r="G60" s="21">
        <f t="shared" si="4"/>
        <v>500</v>
      </c>
    </row>
    <row r="61" spans="1:9">
      <c r="A61">
        <v>4238</v>
      </c>
      <c r="B61" t="s">
        <v>20</v>
      </c>
      <c r="C61" s="2">
        <v>3000</v>
      </c>
      <c r="D61" s="27">
        <v>700</v>
      </c>
      <c r="F61" s="21">
        <v>3000</v>
      </c>
      <c r="G61" s="21">
        <f t="shared" si="4"/>
        <v>3000</v>
      </c>
      <c r="H61" s="21">
        <v>0</v>
      </c>
    </row>
    <row r="62" spans="1:9" s="7" customFormat="1">
      <c r="A62" s="7">
        <v>4239</v>
      </c>
      <c r="B62" s="7" t="s">
        <v>21</v>
      </c>
      <c r="C62" s="9">
        <v>20000</v>
      </c>
      <c r="D62" s="22">
        <v>9008.5499999999993</v>
      </c>
      <c r="E62" s="22"/>
      <c r="F62" s="22">
        <v>3000</v>
      </c>
      <c r="G62" s="22">
        <f t="shared" si="4"/>
        <v>3000</v>
      </c>
      <c r="H62" s="22">
        <v>3000</v>
      </c>
      <c r="I62" s="41"/>
    </row>
    <row r="63" spans="1:9">
      <c r="A63">
        <v>4250</v>
      </c>
      <c r="B63" t="s">
        <v>22</v>
      </c>
      <c r="C63" s="2">
        <v>9500</v>
      </c>
      <c r="D63" s="27">
        <v>11145.72</v>
      </c>
      <c r="E63" s="22">
        <v>0</v>
      </c>
      <c r="F63" s="21">
        <v>10500</v>
      </c>
      <c r="G63" s="21">
        <f t="shared" si="4"/>
        <v>10500</v>
      </c>
    </row>
    <row r="64" spans="1:9">
      <c r="A64">
        <v>4251</v>
      </c>
      <c r="B64" t="s">
        <v>23</v>
      </c>
      <c r="C64">
        <v>5000</v>
      </c>
      <c r="D64" s="27">
        <v>0</v>
      </c>
      <c r="F64" s="21">
        <v>0</v>
      </c>
      <c r="G64" s="21">
        <f t="shared" si="4"/>
        <v>0</v>
      </c>
    </row>
    <row r="65" spans="1:9">
      <c r="A65">
        <v>4509</v>
      </c>
      <c r="B65" t="s">
        <v>74</v>
      </c>
      <c r="C65" s="2">
        <v>0</v>
      </c>
      <c r="D65" s="27">
        <v>74</v>
      </c>
      <c r="F65" s="21">
        <v>0</v>
      </c>
      <c r="G65" s="21">
        <f t="shared" si="4"/>
        <v>0</v>
      </c>
    </row>
    <row r="66" spans="1:9">
      <c r="B66" t="s">
        <v>97</v>
      </c>
      <c r="C66" s="2"/>
      <c r="G66" s="21">
        <f t="shared" si="4"/>
        <v>0</v>
      </c>
    </row>
    <row r="67" spans="1:9" s="7" customFormat="1" ht="18.75">
      <c r="B67" s="13" t="s">
        <v>58</v>
      </c>
      <c r="C67" s="9">
        <f>SUM(C58:C65)</f>
        <v>43755</v>
      </c>
      <c r="D67" s="9">
        <f>SUM(D58:D66)</f>
        <v>24208.62</v>
      </c>
      <c r="E67" s="9">
        <f>SUM(E58:E66)</f>
        <v>100</v>
      </c>
      <c r="F67" s="22">
        <f>SUM(F58:F65)</f>
        <v>22000</v>
      </c>
      <c r="G67" s="21">
        <f t="shared" si="4"/>
        <v>21900</v>
      </c>
      <c r="H67" s="22">
        <f>SUM(H58:H65)</f>
        <v>10100</v>
      </c>
      <c r="I67" s="41"/>
    </row>
    <row r="68" spans="1:9">
      <c r="C68" s="2"/>
    </row>
    <row r="69" spans="1:9">
      <c r="C69" s="2"/>
    </row>
    <row r="70" spans="1:9">
      <c r="C70" s="2"/>
    </row>
    <row r="71" spans="1:9" s="16" customFormat="1">
      <c r="C71" s="17"/>
      <c r="D71" s="30"/>
      <c r="E71" s="30"/>
      <c r="F71" s="23"/>
      <c r="G71" s="23"/>
      <c r="H71" s="23"/>
      <c r="I71" s="42"/>
    </row>
    <row r="72" spans="1:9" ht="18">
      <c r="B72" s="12" t="s">
        <v>59</v>
      </c>
      <c r="C72" s="2"/>
    </row>
    <row r="73" spans="1:9" ht="18">
      <c r="B73" s="36" t="s">
        <v>109</v>
      </c>
      <c r="C73" s="2"/>
    </row>
    <row r="74" spans="1:9">
      <c r="A74">
        <v>1092</v>
      </c>
      <c r="B74" t="s">
        <v>78</v>
      </c>
      <c r="C74" s="2">
        <v>0</v>
      </c>
      <c r="D74" s="27">
        <v>2399</v>
      </c>
      <c r="E74" s="27">
        <v>2399</v>
      </c>
      <c r="F74" s="21">
        <v>2399</v>
      </c>
      <c r="G74" s="21">
        <f t="shared" ref="G74" si="5">SUM(F74-E74)</f>
        <v>0</v>
      </c>
    </row>
    <row r="75" spans="1:9" ht="18.75">
      <c r="B75" s="37" t="s">
        <v>111</v>
      </c>
      <c r="C75" s="2"/>
    </row>
    <row r="76" spans="1:9">
      <c r="C76" s="2"/>
    </row>
    <row r="77" spans="1:9" ht="30.75" customHeight="1">
      <c r="A77">
        <v>4300</v>
      </c>
      <c r="B77" t="s">
        <v>87</v>
      </c>
      <c r="C77" s="2">
        <v>2600</v>
      </c>
      <c r="D77" s="27">
        <v>3335</v>
      </c>
      <c r="E77" s="27">
        <v>3472</v>
      </c>
      <c r="F77" s="21">
        <v>4000</v>
      </c>
      <c r="G77" s="21">
        <f>SUM(F77-E77)</f>
        <v>528</v>
      </c>
    </row>
    <row r="78" spans="1:9" ht="14.25" customHeight="1">
      <c r="A78">
        <v>4302</v>
      </c>
      <c r="B78" t="s">
        <v>79</v>
      </c>
      <c r="C78" s="2">
        <v>0</v>
      </c>
      <c r="D78" s="27">
        <v>2147</v>
      </c>
      <c r="E78" s="27">
        <v>2605</v>
      </c>
      <c r="F78" s="21">
        <v>3000</v>
      </c>
      <c r="G78" s="21">
        <f t="shared" ref="G78:G84" si="6">SUM(F78-E78)</f>
        <v>395</v>
      </c>
    </row>
    <row r="79" spans="1:9">
      <c r="A79">
        <v>4301</v>
      </c>
      <c r="B79" t="s">
        <v>88</v>
      </c>
      <c r="C79" s="2">
        <v>3900</v>
      </c>
      <c r="D79" s="27">
        <v>2114.6</v>
      </c>
      <c r="E79" s="27">
        <v>1890</v>
      </c>
      <c r="F79" s="21">
        <v>5000</v>
      </c>
      <c r="G79" s="21">
        <f t="shared" si="6"/>
        <v>3110</v>
      </c>
    </row>
    <row r="80" spans="1:9">
      <c r="A80">
        <v>4303</v>
      </c>
      <c r="B80" t="s">
        <v>25</v>
      </c>
      <c r="C80" s="2">
        <v>2250</v>
      </c>
      <c r="D80" s="27">
        <v>2501.33</v>
      </c>
      <c r="E80" s="27">
        <v>1744.7</v>
      </c>
      <c r="F80" s="21">
        <v>1250</v>
      </c>
      <c r="G80" s="21">
        <f t="shared" si="6"/>
        <v>-494.70000000000005</v>
      </c>
    </row>
    <row r="81" spans="1:9">
      <c r="A81">
        <v>4304</v>
      </c>
      <c r="B81" t="s">
        <v>26</v>
      </c>
      <c r="C81" s="2">
        <v>850</v>
      </c>
      <c r="D81" s="27">
        <v>510.98</v>
      </c>
      <c r="E81" s="27">
        <v>1147.8599999999999</v>
      </c>
      <c r="F81" s="21">
        <v>1500</v>
      </c>
      <c r="G81" s="21">
        <f t="shared" si="6"/>
        <v>352.1400000000001</v>
      </c>
    </row>
    <row r="82" spans="1:9">
      <c r="A82">
        <v>4305</v>
      </c>
      <c r="B82" t="s">
        <v>27</v>
      </c>
      <c r="C82" s="2">
        <v>2500</v>
      </c>
      <c r="D82" s="27">
        <v>1712.18</v>
      </c>
      <c r="E82" s="27">
        <v>1152.77</v>
      </c>
      <c r="F82" s="21">
        <v>2000</v>
      </c>
      <c r="G82" s="21">
        <f t="shared" si="6"/>
        <v>847.23</v>
      </c>
    </row>
    <row r="83" spans="1:9" s="3" customFormat="1" ht="17.100000000000001" customHeight="1">
      <c r="A83" s="3">
        <v>4315</v>
      </c>
      <c r="B83" s="3" t="s">
        <v>28</v>
      </c>
      <c r="C83" s="4">
        <v>3000</v>
      </c>
      <c r="D83" s="32">
        <v>5251.52</v>
      </c>
      <c r="E83" s="32">
        <v>10611.1</v>
      </c>
      <c r="F83" s="25">
        <v>1000</v>
      </c>
      <c r="G83" s="21">
        <f t="shared" si="6"/>
        <v>-9611.1</v>
      </c>
      <c r="H83" s="25"/>
      <c r="I83" s="44">
        <v>10611.1</v>
      </c>
    </row>
    <row r="84" spans="1:9" s="7" customFormat="1">
      <c r="B84" s="7" t="s">
        <v>63</v>
      </c>
      <c r="C84" s="9">
        <f>SUM(C77:C83)</f>
        <v>15100</v>
      </c>
      <c r="D84" s="9">
        <f>SUM(D77:D83)</f>
        <v>17572.61</v>
      </c>
      <c r="E84" s="9">
        <f>SUM(E77:E83)</f>
        <v>22623.43</v>
      </c>
      <c r="F84" s="22">
        <f t="shared" ref="F84" si="7">SUM(F77:F83)</f>
        <v>17750</v>
      </c>
      <c r="G84" s="21">
        <f t="shared" si="6"/>
        <v>-4873.43</v>
      </c>
      <c r="H84" s="22">
        <v>0</v>
      </c>
      <c r="I84" s="41"/>
    </row>
    <row r="85" spans="1:9">
      <c r="C85" s="2"/>
    </row>
    <row r="86" spans="1:9">
      <c r="C86" s="2"/>
    </row>
    <row r="87" spans="1:9" s="16" customFormat="1">
      <c r="C87" s="17"/>
      <c r="D87" s="30"/>
      <c r="E87" s="30"/>
      <c r="F87" s="23"/>
      <c r="G87" s="23"/>
      <c r="H87" s="23"/>
      <c r="I87" s="42"/>
    </row>
    <row r="88" spans="1:9" ht="18.75">
      <c r="B88" s="11" t="s">
        <v>60</v>
      </c>
      <c r="C88" s="2"/>
    </row>
    <row r="89" spans="1:9" ht="18">
      <c r="B89" s="36" t="s">
        <v>109</v>
      </c>
      <c r="C89" s="2"/>
    </row>
    <row r="90" spans="1:9">
      <c r="A90">
        <v>1031</v>
      </c>
      <c r="B90" t="s">
        <v>71</v>
      </c>
      <c r="C90" s="2">
        <v>0</v>
      </c>
      <c r="D90" s="27">
        <v>8775</v>
      </c>
      <c r="F90" s="21">
        <v>0</v>
      </c>
      <c r="G90" s="21">
        <f t="shared" ref="G90:G91" si="8">SUM(F90-E90)</f>
        <v>0</v>
      </c>
    </row>
    <row r="91" spans="1:9">
      <c r="A91">
        <v>1030</v>
      </c>
      <c r="B91" t="s">
        <v>44</v>
      </c>
      <c r="C91" s="2">
        <v>1200</v>
      </c>
      <c r="D91" s="27">
        <v>1028</v>
      </c>
      <c r="E91" s="27">
        <v>514</v>
      </c>
      <c r="F91" s="21">
        <v>2056</v>
      </c>
      <c r="G91" s="21">
        <f t="shared" si="8"/>
        <v>1542</v>
      </c>
    </row>
    <row r="92" spans="1:9">
      <c r="C92" s="2"/>
    </row>
    <row r="93" spans="1:9" ht="18.75">
      <c r="B93" s="37" t="s">
        <v>111</v>
      </c>
      <c r="C93" s="2"/>
    </row>
    <row r="94" spans="1:9">
      <c r="A94">
        <v>4404</v>
      </c>
      <c r="B94" t="s">
        <v>113</v>
      </c>
      <c r="C94" s="2">
        <v>1000</v>
      </c>
      <c r="D94" s="21">
        <v>1000</v>
      </c>
      <c r="E94" s="21"/>
      <c r="F94" s="21">
        <v>0</v>
      </c>
      <c r="G94" s="21">
        <f>SUM(F94-E94)</f>
        <v>0</v>
      </c>
    </row>
    <row r="95" spans="1:9">
      <c r="A95">
        <v>4403</v>
      </c>
      <c r="B95" t="s">
        <v>114</v>
      </c>
      <c r="C95" s="2">
        <v>3000</v>
      </c>
      <c r="D95" s="21">
        <v>3000</v>
      </c>
      <c r="E95" s="21"/>
      <c r="F95" s="21">
        <v>0</v>
      </c>
      <c r="G95" s="21">
        <f t="shared" ref="G95:G96" si="9">SUM(F95-E95)</f>
        <v>0</v>
      </c>
    </row>
    <row r="96" spans="1:9">
      <c r="A96">
        <v>4401</v>
      </c>
      <c r="B96" t="s">
        <v>115</v>
      </c>
      <c r="C96" s="2">
        <v>8000</v>
      </c>
      <c r="D96" s="21">
        <v>7746.29</v>
      </c>
      <c r="E96" s="21">
        <v>8065.51</v>
      </c>
      <c r="F96" s="21">
        <v>8500</v>
      </c>
      <c r="G96" s="21">
        <f t="shared" si="9"/>
        <v>434.48999999999978</v>
      </c>
    </row>
    <row r="97" spans="1:9">
      <c r="A97">
        <v>4061</v>
      </c>
      <c r="B97" t="s">
        <v>96</v>
      </c>
      <c r="C97" s="2">
        <v>1500</v>
      </c>
      <c r="D97" s="27">
        <v>3925</v>
      </c>
      <c r="E97" s="27">
        <v>9400</v>
      </c>
      <c r="F97" s="21">
        <v>9400</v>
      </c>
      <c r="G97" s="21">
        <f t="shared" ref="G97:G105" si="10">SUM(F97-E97)</f>
        <v>0</v>
      </c>
    </row>
    <row r="98" spans="1:9">
      <c r="B98" t="s">
        <v>95</v>
      </c>
      <c r="C98" s="2"/>
      <c r="F98" s="21">
        <v>1250</v>
      </c>
      <c r="G98" s="21">
        <f t="shared" si="10"/>
        <v>1250</v>
      </c>
    </row>
    <row r="99" spans="1:9">
      <c r="A99">
        <v>4405</v>
      </c>
      <c r="B99" t="s">
        <v>45</v>
      </c>
      <c r="C99" s="2">
        <v>4000</v>
      </c>
      <c r="D99" s="27">
        <v>4000</v>
      </c>
      <c r="E99" s="27">
        <v>0</v>
      </c>
      <c r="F99" s="21">
        <v>0</v>
      </c>
      <c r="G99" s="21">
        <f t="shared" si="10"/>
        <v>0</v>
      </c>
    </row>
    <row r="100" spans="1:9" s="7" customFormat="1">
      <c r="A100" s="7">
        <v>4066</v>
      </c>
      <c r="B100" s="7" t="s">
        <v>46</v>
      </c>
      <c r="C100" s="9">
        <v>10000</v>
      </c>
      <c r="D100" s="22">
        <v>18109.46</v>
      </c>
      <c r="E100" s="22">
        <v>6769.79</v>
      </c>
      <c r="F100" s="22">
        <v>5000</v>
      </c>
      <c r="G100" s="22">
        <f t="shared" si="10"/>
        <v>-1769.79</v>
      </c>
      <c r="H100" s="22">
        <v>8230.2099999999991</v>
      </c>
      <c r="I100" s="41"/>
    </row>
    <row r="101" spans="1:9">
      <c r="A101">
        <v>4407</v>
      </c>
      <c r="B101" t="s">
        <v>43</v>
      </c>
      <c r="C101" s="2">
        <v>4800</v>
      </c>
      <c r="D101" s="27">
        <v>4800</v>
      </c>
      <c r="F101" s="21">
        <v>0</v>
      </c>
      <c r="G101" s="21">
        <f t="shared" si="10"/>
        <v>0</v>
      </c>
    </row>
    <row r="102" spans="1:9">
      <c r="A102">
        <v>4408</v>
      </c>
      <c r="B102" t="s">
        <v>47</v>
      </c>
      <c r="C102" s="2">
        <v>500</v>
      </c>
      <c r="D102" s="27">
        <v>1000</v>
      </c>
      <c r="F102" s="21">
        <v>0</v>
      </c>
      <c r="G102" s="21">
        <f t="shared" si="10"/>
        <v>0</v>
      </c>
    </row>
    <row r="103" spans="1:9">
      <c r="A103">
        <v>4409</v>
      </c>
      <c r="B103" t="s">
        <v>48</v>
      </c>
      <c r="C103" s="2">
        <v>3000</v>
      </c>
      <c r="D103" s="27">
        <v>5501.85</v>
      </c>
      <c r="E103" s="27">
        <v>2454.5</v>
      </c>
      <c r="F103" s="21">
        <v>3500</v>
      </c>
      <c r="G103" s="21">
        <f t="shared" si="10"/>
        <v>1045.5</v>
      </c>
    </row>
    <row r="104" spans="1:9">
      <c r="A104">
        <v>4080</v>
      </c>
      <c r="B104" t="s">
        <v>101</v>
      </c>
      <c r="C104" s="2">
        <v>0</v>
      </c>
      <c r="D104" s="27">
        <v>480</v>
      </c>
      <c r="F104" s="21">
        <v>0</v>
      </c>
      <c r="G104" s="21">
        <f t="shared" si="10"/>
        <v>0</v>
      </c>
    </row>
    <row r="105" spans="1:9" s="7" customFormat="1">
      <c r="B105" s="7" t="s">
        <v>64</v>
      </c>
      <c r="C105" s="9">
        <f>SUM(C89:C104)</f>
        <v>37000</v>
      </c>
      <c r="D105" s="9">
        <f>SUM(D89:D104)</f>
        <v>59365.599999999999</v>
      </c>
      <c r="E105" s="9">
        <f>SUM(E89:E104)</f>
        <v>27203.800000000003</v>
      </c>
      <c r="F105" s="22">
        <f t="shared" ref="F105" si="11">SUM(F89:F104)</f>
        <v>29706</v>
      </c>
      <c r="G105" s="21">
        <f t="shared" si="10"/>
        <v>2502.1999999999971</v>
      </c>
      <c r="H105" s="22">
        <f>SUM(H89:H104)</f>
        <v>8230.2099999999991</v>
      </c>
      <c r="I105" s="41"/>
    </row>
    <row r="106" spans="1:9" s="16" customFormat="1">
      <c r="D106" s="30"/>
      <c r="E106" s="30"/>
      <c r="F106" s="23"/>
      <c r="G106" s="23"/>
      <c r="H106" s="23"/>
      <c r="I106" s="42"/>
    </row>
    <row r="107" spans="1:9" ht="18.75">
      <c r="B107" s="11" t="s">
        <v>61</v>
      </c>
    </row>
    <row r="108" spans="1:9">
      <c r="A108">
        <v>4000</v>
      </c>
      <c r="B108" t="s">
        <v>72</v>
      </c>
      <c r="C108" s="2">
        <v>27800</v>
      </c>
      <c r="D108" s="27">
        <v>22048.560000000001</v>
      </c>
      <c r="E108" s="27">
        <v>27509.25</v>
      </c>
      <c r="F108" s="21">
        <v>30600</v>
      </c>
      <c r="G108" s="21">
        <f>SUM(F108-E108)</f>
        <v>3090.75</v>
      </c>
    </row>
    <row r="109" spans="1:9">
      <c r="A109">
        <v>4002</v>
      </c>
      <c r="B109" t="s">
        <v>33</v>
      </c>
      <c r="C109" s="2">
        <v>3500</v>
      </c>
      <c r="D109" s="27">
        <v>7044.08</v>
      </c>
      <c r="E109" s="27">
        <v>12707.05</v>
      </c>
      <c r="F109" s="21">
        <v>6120</v>
      </c>
      <c r="G109" s="21">
        <f t="shared" ref="G109:G128" si="12">SUM(F109-E109)</f>
        <v>-6587.0499999999993</v>
      </c>
    </row>
    <row r="110" spans="1:9">
      <c r="A110">
        <v>4067</v>
      </c>
      <c r="B110" t="s">
        <v>40</v>
      </c>
      <c r="C110" s="2">
        <v>1600</v>
      </c>
      <c r="D110" s="27">
        <v>1882.71</v>
      </c>
      <c r="E110" s="27">
        <v>3130.69</v>
      </c>
      <c r="F110" s="21">
        <v>2000</v>
      </c>
      <c r="G110" s="21">
        <f t="shared" si="12"/>
        <v>-1130.69</v>
      </c>
    </row>
    <row r="111" spans="1:9">
      <c r="A111">
        <v>4003</v>
      </c>
      <c r="B111" t="s">
        <v>34</v>
      </c>
      <c r="C111" s="2">
        <v>1500</v>
      </c>
      <c r="D111" s="27">
        <v>1275.32</v>
      </c>
      <c r="E111" s="27">
        <v>1401.25</v>
      </c>
      <c r="F111" s="21">
        <v>2000</v>
      </c>
      <c r="G111" s="21">
        <f t="shared" si="12"/>
        <v>598.75</v>
      </c>
    </row>
    <row r="112" spans="1:9">
      <c r="A112">
        <v>4005</v>
      </c>
      <c r="B112" t="s">
        <v>98</v>
      </c>
      <c r="C112" s="2">
        <v>1000</v>
      </c>
      <c r="D112" s="27">
        <v>1128.3</v>
      </c>
      <c r="E112" s="27">
        <v>651.46</v>
      </c>
      <c r="F112" s="21">
        <v>400</v>
      </c>
      <c r="G112" s="21">
        <f t="shared" si="12"/>
        <v>-251.46000000000004</v>
      </c>
    </row>
    <row r="113" spans="1:9">
      <c r="A113">
        <v>4010</v>
      </c>
      <c r="B113" t="s">
        <v>35</v>
      </c>
      <c r="C113" s="2">
        <v>1050</v>
      </c>
      <c r="D113" s="27">
        <v>1040</v>
      </c>
      <c r="E113" s="27">
        <v>1511.67</v>
      </c>
      <c r="F113" s="21">
        <v>1200</v>
      </c>
      <c r="G113" s="21">
        <f t="shared" si="12"/>
        <v>-311.67000000000007</v>
      </c>
    </row>
    <row r="114" spans="1:9">
      <c r="A114">
        <v>4011</v>
      </c>
      <c r="B114" t="s">
        <v>80</v>
      </c>
      <c r="C114" s="2">
        <v>1000</v>
      </c>
      <c r="D114" s="27">
        <v>2219.04</v>
      </c>
      <c r="E114" s="27">
        <v>1833.31</v>
      </c>
      <c r="F114" s="21">
        <v>1500</v>
      </c>
      <c r="G114" s="21">
        <f t="shared" si="12"/>
        <v>-333.30999999999995</v>
      </c>
    </row>
    <row r="115" spans="1:9">
      <c r="A115">
        <v>4012</v>
      </c>
      <c r="B115" t="s">
        <v>36</v>
      </c>
      <c r="C115" s="2">
        <v>250</v>
      </c>
      <c r="D115" s="27">
        <v>40.6</v>
      </c>
      <c r="F115" s="21">
        <v>0</v>
      </c>
      <c r="G115" s="21">
        <f t="shared" si="12"/>
        <v>0</v>
      </c>
    </row>
    <row r="116" spans="1:9">
      <c r="A116">
        <v>4020</v>
      </c>
      <c r="B116" t="s">
        <v>89</v>
      </c>
      <c r="C116" s="2">
        <v>1600</v>
      </c>
      <c r="D116" s="27">
        <v>1739.82</v>
      </c>
      <c r="E116" s="27">
        <v>1521.72</v>
      </c>
      <c r="F116" s="21">
        <v>1781</v>
      </c>
      <c r="G116" s="21">
        <f t="shared" si="12"/>
        <v>259.27999999999997</v>
      </c>
    </row>
    <row r="117" spans="1:9">
      <c r="A117">
        <v>4025</v>
      </c>
      <c r="B117" t="s">
        <v>37</v>
      </c>
      <c r="C117" s="2">
        <v>1500</v>
      </c>
      <c r="D117" s="27">
        <v>205</v>
      </c>
      <c r="E117" s="27">
        <v>867.5</v>
      </c>
      <c r="F117" s="21">
        <v>500</v>
      </c>
      <c r="G117" s="21">
        <f t="shared" si="12"/>
        <v>-367.5</v>
      </c>
    </row>
    <row r="118" spans="1:9">
      <c r="A118">
        <v>4049</v>
      </c>
      <c r="B118" t="s">
        <v>39</v>
      </c>
      <c r="C118" s="2">
        <v>1200</v>
      </c>
      <c r="D118" s="27">
        <v>919.7</v>
      </c>
      <c r="E118" s="27">
        <v>718</v>
      </c>
      <c r="F118" s="21">
        <v>1200</v>
      </c>
      <c r="G118" s="21">
        <f t="shared" si="12"/>
        <v>482</v>
      </c>
    </row>
    <row r="119" spans="1:9">
      <c r="A119">
        <v>4052</v>
      </c>
      <c r="B119" t="s">
        <v>90</v>
      </c>
      <c r="C119" s="2">
        <v>0</v>
      </c>
      <c r="D119" s="27">
        <v>510.28</v>
      </c>
      <c r="E119" s="27">
        <v>259.85000000000002</v>
      </c>
      <c r="F119" s="21">
        <v>250</v>
      </c>
      <c r="G119" s="21">
        <f t="shared" si="12"/>
        <v>-9.8500000000000227</v>
      </c>
    </row>
    <row r="120" spans="1:9">
      <c r="A120">
        <v>4021</v>
      </c>
      <c r="B120" t="s">
        <v>41</v>
      </c>
      <c r="C120" s="2">
        <v>0</v>
      </c>
      <c r="D120" s="27">
        <v>2838.26</v>
      </c>
      <c r="E120" s="27">
        <v>5721.12</v>
      </c>
      <c r="F120" s="21">
        <v>2500</v>
      </c>
      <c r="G120" s="21">
        <f>SUM(F120-E120)</f>
        <v>-3221.12</v>
      </c>
      <c r="H120" s="21">
        <v>7278.88</v>
      </c>
    </row>
    <row r="121" spans="1:9">
      <c r="A121">
        <v>4030</v>
      </c>
      <c r="B121" t="s">
        <v>91</v>
      </c>
      <c r="C121" s="2">
        <v>200</v>
      </c>
      <c r="D121" s="27">
        <v>0</v>
      </c>
      <c r="E121" s="27">
        <v>60</v>
      </c>
      <c r="F121" s="21">
        <v>200</v>
      </c>
      <c r="G121" s="21">
        <f t="shared" si="12"/>
        <v>140</v>
      </c>
    </row>
    <row r="122" spans="1:9">
      <c r="A122">
        <v>4031</v>
      </c>
      <c r="B122" t="s">
        <v>92</v>
      </c>
      <c r="C122" s="2">
        <v>290</v>
      </c>
      <c r="D122" s="27">
        <v>113.51</v>
      </c>
      <c r="E122" s="27">
        <v>218.68</v>
      </c>
      <c r="F122" s="21">
        <v>300</v>
      </c>
      <c r="G122" s="21">
        <f t="shared" si="12"/>
        <v>81.319999999999993</v>
      </c>
    </row>
    <row r="123" spans="1:9">
      <c r="A123">
        <v>4032</v>
      </c>
      <c r="B123" t="s">
        <v>93</v>
      </c>
      <c r="C123" s="2">
        <v>100</v>
      </c>
      <c r="D123" s="27">
        <v>0</v>
      </c>
      <c r="E123" s="27">
        <v>43.93</v>
      </c>
      <c r="F123" s="21">
        <v>0</v>
      </c>
      <c r="G123" s="21">
        <f t="shared" si="12"/>
        <v>-43.93</v>
      </c>
    </row>
    <row r="124" spans="1:9">
      <c r="A124">
        <v>4041</v>
      </c>
      <c r="B124" t="s">
        <v>68</v>
      </c>
      <c r="C124" s="2">
        <v>1100</v>
      </c>
      <c r="D124" s="27">
        <v>1024.29</v>
      </c>
      <c r="E124" s="27">
        <v>421.07</v>
      </c>
      <c r="F124" s="21">
        <v>1500</v>
      </c>
      <c r="G124" s="21">
        <f t="shared" si="12"/>
        <v>1078.93</v>
      </c>
    </row>
    <row r="125" spans="1:9">
      <c r="A125">
        <v>4042</v>
      </c>
      <c r="B125" t="s">
        <v>69</v>
      </c>
      <c r="C125" s="2">
        <v>300</v>
      </c>
      <c r="D125" s="27">
        <v>21.8</v>
      </c>
      <c r="E125" s="27">
        <v>112.87</v>
      </c>
      <c r="F125" s="21">
        <v>200</v>
      </c>
      <c r="G125" s="21">
        <f t="shared" si="12"/>
        <v>87.13</v>
      </c>
    </row>
    <row r="126" spans="1:9">
      <c r="A126">
        <v>4050</v>
      </c>
      <c r="B126" t="s">
        <v>42</v>
      </c>
      <c r="C126" s="2">
        <v>2750</v>
      </c>
      <c r="D126" s="27">
        <v>2855.33</v>
      </c>
      <c r="E126" s="27">
        <v>2792.99</v>
      </c>
      <c r="F126" s="21">
        <v>3000</v>
      </c>
      <c r="G126" s="21">
        <f t="shared" ref="G126" si="13">SUM(F126-D126)</f>
        <v>144.67000000000007</v>
      </c>
    </row>
    <row r="127" spans="1:9">
      <c r="C127" s="2"/>
    </row>
    <row r="128" spans="1:9" s="7" customFormat="1">
      <c r="B128" s="7" t="s">
        <v>65</v>
      </c>
      <c r="C128" s="9">
        <f>SUM(C108:C127)</f>
        <v>46740</v>
      </c>
      <c r="D128" s="9">
        <f>SUM(D108:D126)</f>
        <v>46906.600000000006</v>
      </c>
      <c r="E128" s="9">
        <f>SUM(E108:E127)</f>
        <v>61482.41</v>
      </c>
      <c r="F128" s="22">
        <f>SUM(F108:F127)</f>
        <v>55251</v>
      </c>
      <c r="G128" s="21">
        <f t="shared" si="12"/>
        <v>-6231.4100000000035</v>
      </c>
      <c r="H128" s="22">
        <f>SUM(H120:H127)</f>
        <v>7278.88</v>
      </c>
      <c r="I128" s="41"/>
    </row>
    <row r="129" spans="1:9" s="16" customFormat="1">
      <c r="C129" s="17"/>
      <c r="D129" s="30"/>
      <c r="E129" s="30"/>
      <c r="F129" s="23"/>
      <c r="G129" s="23"/>
      <c r="H129" s="23"/>
      <c r="I129" s="42"/>
    </row>
    <row r="130" spans="1:9" ht="18">
      <c r="B130" s="12" t="s">
        <v>62</v>
      </c>
    </row>
    <row r="131" spans="1:9">
      <c r="A131">
        <v>4503</v>
      </c>
      <c r="B131" t="s">
        <v>49</v>
      </c>
      <c r="C131" s="2">
        <v>200</v>
      </c>
      <c r="D131" s="27">
        <v>125</v>
      </c>
      <c r="E131" s="27">
        <v>180</v>
      </c>
      <c r="F131" s="21">
        <v>200</v>
      </c>
      <c r="G131" s="21">
        <f>SUM(F131-E131)</f>
        <v>20</v>
      </c>
    </row>
    <row r="132" spans="1:9">
      <c r="A132">
        <v>4046</v>
      </c>
      <c r="B132" t="s">
        <v>50</v>
      </c>
      <c r="C132" s="2">
        <v>750</v>
      </c>
      <c r="D132" s="27">
        <v>482</v>
      </c>
      <c r="E132" s="27">
        <v>371</v>
      </c>
      <c r="F132" s="21">
        <v>500</v>
      </c>
      <c r="G132" s="21">
        <f t="shared" ref="G132:G138" si="14">SUM(F132-E132)</f>
        <v>129</v>
      </c>
    </row>
    <row r="133" spans="1:9">
      <c r="A133">
        <v>4506</v>
      </c>
      <c r="B133" t="s">
        <v>51</v>
      </c>
      <c r="C133" s="2">
        <v>300</v>
      </c>
      <c r="D133" s="27">
        <v>286.41000000000003</v>
      </c>
      <c r="E133" s="27">
        <v>301.25</v>
      </c>
      <c r="F133" s="21">
        <v>150</v>
      </c>
      <c r="G133" s="21">
        <f t="shared" si="14"/>
        <v>-151.25</v>
      </c>
    </row>
    <row r="134" spans="1:9">
      <c r="A134">
        <v>4507</v>
      </c>
      <c r="B134" t="s">
        <v>107</v>
      </c>
      <c r="C134" s="2">
        <v>300</v>
      </c>
      <c r="D134" s="27">
        <v>300</v>
      </c>
      <c r="E134" s="27">
        <v>144</v>
      </c>
      <c r="F134" s="21">
        <v>500</v>
      </c>
      <c r="G134" s="21">
        <f t="shared" si="14"/>
        <v>356</v>
      </c>
    </row>
    <row r="135" spans="1:9">
      <c r="A135">
        <v>4508</v>
      </c>
      <c r="B135" t="s">
        <v>75</v>
      </c>
      <c r="C135" s="2">
        <v>0</v>
      </c>
      <c r="D135" s="27">
        <v>1790</v>
      </c>
      <c r="F135" s="21">
        <v>0</v>
      </c>
      <c r="G135" s="21">
        <f t="shared" si="14"/>
        <v>0</v>
      </c>
    </row>
    <row r="136" spans="1:9" s="7" customFormat="1">
      <c r="A136" s="7">
        <v>4026</v>
      </c>
      <c r="B136" s="7" t="s">
        <v>38</v>
      </c>
      <c r="C136" s="9">
        <v>1000</v>
      </c>
      <c r="D136" s="22">
        <v>799</v>
      </c>
      <c r="E136" s="22">
        <v>300</v>
      </c>
      <c r="F136" s="22">
        <v>500</v>
      </c>
      <c r="G136" s="22">
        <f t="shared" si="14"/>
        <v>200</v>
      </c>
      <c r="H136" s="22">
        <v>500</v>
      </c>
      <c r="I136" s="41"/>
    </row>
    <row r="137" spans="1:9">
      <c r="A137">
        <v>4059</v>
      </c>
      <c r="B137" t="s">
        <v>81</v>
      </c>
      <c r="C137" s="2">
        <v>0</v>
      </c>
      <c r="D137" s="27">
        <v>131.66999999999999</v>
      </c>
      <c r="F137" s="21">
        <v>0</v>
      </c>
      <c r="G137" s="21">
        <f t="shared" si="14"/>
        <v>0</v>
      </c>
    </row>
    <row r="138" spans="1:9" s="7" customFormat="1">
      <c r="B138" s="7" t="s">
        <v>66</v>
      </c>
      <c r="C138" s="9">
        <f>SUM(C131:C137)</f>
        <v>2550</v>
      </c>
      <c r="D138" s="9">
        <f>SUM(D131:D137)</f>
        <v>3914.08</v>
      </c>
      <c r="E138" s="9">
        <f>SUM(E131:E137)</f>
        <v>1296.25</v>
      </c>
      <c r="F138" s="22">
        <f>SUM(F131:F137)</f>
        <v>1850</v>
      </c>
      <c r="G138" s="21">
        <f t="shared" si="14"/>
        <v>553.75</v>
      </c>
      <c r="H138" s="22">
        <f>SUM(H131:H137)</f>
        <v>500</v>
      </c>
      <c r="I138" s="41"/>
    </row>
    <row r="139" spans="1:9" s="16" customFormat="1">
      <c r="D139" s="30"/>
      <c r="E139" s="30"/>
      <c r="F139" s="23"/>
      <c r="G139" s="23"/>
      <c r="H139" s="23"/>
      <c r="I139" s="42"/>
    </row>
    <row r="140" spans="1:9" s="7" customFormat="1">
      <c r="B140" s="38" t="s">
        <v>116</v>
      </c>
      <c r="C140" s="9"/>
      <c r="D140" s="9"/>
      <c r="E140" s="9"/>
      <c r="F140" s="22"/>
      <c r="G140" s="21"/>
      <c r="H140" s="22">
        <v>8162.61</v>
      </c>
      <c r="I140" s="41"/>
    </row>
    <row r="141" spans="1:9" s="16" customFormat="1">
      <c r="D141" s="30"/>
      <c r="E141" s="30"/>
      <c r="F141" s="23"/>
      <c r="G141" s="23"/>
      <c r="H141" s="23"/>
      <c r="I141" s="42"/>
    </row>
    <row r="142" spans="1:9" ht="26.25">
      <c r="B142" s="10" t="s">
        <v>67</v>
      </c>
      <c r="C142" s="2">
        <f>SUM(C51,C67,C84,C105,C128,C138)</f>
        <v>181330</v>
      </c>
      <c r="D142" s="33">
        <f>SUM(D138,D128,D105,D84,D67,D51)</f>
        <v>191439.35</v>
      </c>
      <c r="E142" s="33">
        <f>SUM(E138,E128,E105,E84,E67,E51)</f>
        <v>138023.86000000002</v>
      </c>
      <c r="F142" s="21">
        <f>SUM(F51,F67,F84,F105,F128,F138)</f>
        <v>163056.41</v>
      </c>
      <c r="G142" s="21">
        <f>SUM(G51,G67,G84,G105,G128,G138)</f>
        <v>25032.549999999996</v>
      </c>
      <c r="H142" s="2">
        <f>SUM(H51,H67,H84,H105,H128,H138,H140)</f>
        <v>78164.7</v>
      </c>
    </row>
    <row r="144" spans="1:9" s="7" customFormat="1">
      <c r="B144" s="8" t="s">
        <v>73</v>
      </c>
      <c r="C144" s="2">
        <f>SUM(C21-C14)</f>
        <v>33434.5</v>
      </c>
      <c r="D144" s="27">
        <v>36663.279999999999</v>
      </c>
      <c r="E144" s="27"/>
      <c r="F144" s="22"/>
      <c r="G144" s="22"/>
      <c r="H144" s="22"/>
      <c r="I144" s="41"/>
    </row>
    <row r="146" spans="2:9" s="18" customFormat="1">
      <c r="B146" s="18" t="s">
        <v>100</v>
      </c>
      <c r="C146" s="19">
        <f t="shared" ref="C146" si="15">SUM(C14)</f>
        <v>134142</v>
      </c>
      <c r="D146" s="27">
        <v>136231</v>
      </c>
      <c r="E146" s="27"/>
      <c r="F146" s="26"/>
      <c r="G146" s="26"/>
      <c r="H146" s="26"/>
      <c r="I146" s="45"/>
    </row>
    <row r="148" spans="2:9">
      <c r="B148" t="s">
        <v>126</v>
      </c>
    </row>
    <row r="149" spans="2:9">
      <c r="B149" t="s">
        <v>123</v>
      </c>
      <c r="C149" s="2">
        <f>SUM(E142)</f>
        <v>138023.86000000002</v>
      </c>
    </row>
    <row r="150" spans="2:9">
      <c r="B150" t="s">
        <v>124</v>
      </c>
      <c r="C150" s="21">
        <f>SUM(F142)</f>
        <v>163056.41</v>
      </c>
    </row>
    <row r="151" spans="2:9">
      <c r="B151" t="s">
        <v>125</v>
      </c>
      <c r="C151" s="2">
        <f>SUM(C150-C149)</f>
        <v>25032.549999999988</v>
      </c>
      <c r="D151" s="27" t="s">
        <v>128</v>
      </c>
    </row>
    <row r="152" spans="2:9">
      <c r="C152" s="2">
        <v>12500</v>
      </c>
      <c r="D152" s="27" t="s">
        <v>129</v>
      </c>
    </row>
    <row r="153" spans="2:9">
      <c r="C153" s="2">
        <f>SUM(C151-C152)</f>
        <v>12532.549999999988</v>
      </c>
      <c r="D153" s="27" t="s">
        <v>127</v>
      </c>
    </row>
  </sheetData>
  <phoneticPr fontId="8" type="noConversion"/>
  <printOptions headings="1" gridLines="1"/>
  <pageMargins left="0.70866141732283472" right="0.70866141732283472" top="0.74803149606299213" bottom="0.74803149606299213" header="0.31496062992125984" footer="0.31496062992125984"/>
  <pageSetup paperSize="9" scale="5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"/>
  <sheetViews>
    <sheetView workbookViewId="0">
      <selection activeCell="A8" sqref="A8"/>
    </sheetView>
  </sheetViews>
  <sheetFormatPr defaultColWidth="8.85546875" defaultRowHeight="15"/>
  <cols>
    <col min="1" max="1" width="14.28515625" customWidth="1"/>
    <col min="2" max="2" width="9.140625" style="21" bestFit="1" customWidth="1"/>
    <col min="3" max="3" width="13.85546875" customWidth="1"/>
    <col min="4" max="4" width="12.7109375" customWidth="1"/>
  </cols>
  <sheetData>
    <row r="1" spans="1:4">
      <c r="A1" s="46" t="s">
        <v>117</v>
      </c>
    </row>
    <row r="3" spans="1:4" s="46" customFormat="1">
      <c r="A3" s="46" t="s">
        <v>118</v>
      </c>
      <c r="B3" s="47" t="s">
        <v>119</v>
      </c>
      <c r="C3" s="46" t="s">
        <v>120</v>
      </c>
      <c r="D3" s="46" t="s">
        <v>121</v>
      </c>
    </row>
    <row r="5" spans="1:4">
      <c r="A5" s="48">
        <v>43739</v>
      </c>
      <c r="B5" s="21">
        <v>4540.6099999999997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Wadhurst Parish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Mrs Fiona Hensher</dc:creator>
  <cp:lastModifiedBy>Fiona</cp:lastModifiedBy>
  <cp:lastPrinted>2019-02-14T08:44:54Z</cp:lastPrinted>
  <dcterms:created xsi:type="dcterms:W3CDTF">2017-06-27T12:42:48Z</dcterms:created>
  <dcterms:modified xsi:type="dcterms:W3CDTF">2020-04-07T17:35:04Z</dcterms:modified>
</cp:coreProperties>
</file>